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02 AGE ECOVIAS PERU SAC\1 GG - GERENCIA GENERAL\"/>
    </mc:Choice>
  </mc:AlternateContent>
  <xr:revisionPtr revIDLastSave="0" documentId="13_ncr:1_{2F92F2DA-02B0-4C09-B0B1-DD050A09BD91}" xr6:coauthVersionLast="47" xr6:coauthVersionMax="47" xr10:uidLastSave="{00000000-0000-0000-0000-000000000000}"/>
  <bookViews>
    <workbookView xWindow="-108" yWindow="-108" windowWidth="21660" windowHeight="13176" xr2:uid="{00000000-000D-0000-FFFF-FFFF00000000}"/>
  </bookViews>
  <sheets>
    <sheet name="Pista" sheetId="1" r:id="rId1"/>
    <sheet name="Carreter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2" i="1"/>
  <c r="F4" i="1"/>
  <c r="F4" i="2"/>
  <c r="D16" i="2"/>
  <c r="F10" i="2"/>
  <c r="E10" i="2"/>
  <c r="D10" i="2"/>
  <c r="F11" i="2" l="1"/>
  <c r="C21" i="2" s="1"/>
  <c r="F21" i="2" s="1"/>
  <c r="G21" i="2" s="1"/>
  <c r="D11" i="2"/>
  <c r="D13" i="2" s="1"/>
  <c r="E11" i="2"/>
  <c r="C20" i="2" s="1"/>
  <c r="F20" i="2" s="1"/>
  <c r="G20" i="2" s="1"/>
  <c r="C19" i="2" l="1"/>
  <c r="D19" i="2" s="1"/>
  <c r="F19" i="2" s="1"/>
  <c r="G19" i="2" s="1"/>
  <c r="H21" i="2" l="1"/>
  <c r="H20" i="2"/>
  <c r="F10" i="1" l="1"/>
  <c r="F11" i="1" s="1"/>
  <c r="C21" i="1" s="1"/>
  <c r="E10" i="1"/>
  <c r="E11" i="1" s="1"/>
  <c r="C20" i="1" s="1"/>
  <c r="D10" i="1"/>
  <c r="D16" i="1"/>
  <c r="D11" i="1"/>
  <c r="C19" i="1" s="1"/>
  <c r="D13" i="1" l="1"/>
  <c r="F21" i="1" l="1"/>
  <c r="G21" i="1" s="1"/>
  <c r="F20" i="1"/>
  <c r="G20" i="1" s="1"/>
  <c r="D19" i="1"/>
  <c r="F19" i="1" s="1"/>
  <c r="G19" i="1" s="1"/>
  <c r="H21" i="1" l="1"/>
  <c r="H20" i="1"/>
</calcChain>
</file>

<file path=xl/sharedStrings.xml><?xml version="1.0" encoding="utf-8"?>
<sst xmlns="http://schemas.openxmlformats.org/spreadsheetml/2006/main" count="57" uniqueCount="30">
  <si>
    <t>M2:</t>
  </si>
  <si>
    <t>M3</t>
  </si>
  <si>
    <t>Total S/</t>
  </si>
  <si>
    <t>S/ x M2</t>
  </si>
  <si>
    <t>S/ X M3</t>
  </si>
  <si>
    <t xml:space="preserve">Aggrebind-RM1: </t>
  </si>
  <si>
    <t xml:space="preserve">Concreto Premezclado: </t>
  </si>
  <si>
    <t>Dosis AGB-RM1:</t>
  </si>
  <si>
    <t xml:space="preserve">Tipo de Cambio Venta: </t>
  </si>
  <si>
    <t>VECES</t>
  </si>
  <si>
    <t xml:space="preserve">Asfalto en Caliente: </t>
  </si>
  <si>
    <t xml:space="preserve">Precio Soles del Polimero x Litro: </t>
  </si>
  <si>
    <t>AGB-RM1</t>
  </si>
  <si>
    <t xml:space="preserve">% Esponjamiento: </t>
  </si>
  <si>
    <t xml:space="preserve">Profundidad Total: </t>
  </si>
  <si>
    <t>ASFALTO</t>
  </si>
  <si>
    <t xml:space="preserve">M3: </t>
  </si>
  <si>
    <t>CONCRETO</t>
  </si>
  <si>
    <t>PRODUCTO</t>
  </si>
  <si>
    <t>Profundidad (mts.):</t>
  </si>
  <si>
    <t>S/Flete o Bomba x M3</t>
  </si>
  <si>
    <t>Largo (mts.):</t>
  </si>
  <si>
    <t>Ancho (mts.):</t>
  </si>
  <si>
    <t>COMPARATIVO DE COSTO DE MATERIAL PARA UNA PISTA</t>
  </si>
  <si>
    <t>LITROS NECESARIOS:</t>
  </si>
  <si>
    <t xml:space="preserve">USA - Precio x Litro US$: </t>
  </si>
  <si>
    <t>COMPARATIVO DE COSTO DE MATERIAL PARA UNA CARRETERA</t>
  </si>
  <si>
    <t xml:space="preserve">REFERENCIA: </t>
  </si>
  <si>
    <t>PROYECTO VILLA FRUTALES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</si>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</sst>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[$S/-280A]\ #,##0.00"/>
    <numFmt numFmtId="166" formatCode="0.0"/>
    <numFmt numFmtId="169" formatCode="0.0%"/>
    <numFmt numFmtId="170" formatCode="[$$-540A]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C00000"/>
      <name val="Arial Black"/>
      <family val="2"/>
    </font>
    <font>
      <b/>
      <sz val="12"/>
      <color theme="1"/>
      <name val="Arial Black"/>
      <family val="2"/>
    </font>
    <font>
      <sz val="8"/>
      <name val="Calibri"/>
      <family val="2"/>
      <scheme val="minor"/>
    </font>
    <font>
      <b/>
      <sz val="11"/>
      <name val="Arial Black"/>
      <family val="2"/>
    </font>
    <font>
      <b/>
      <sz val="14"/>
      <color theme="1"/>
      <name val="Arial Black"/>
      <family val="2"/>
    </font>
    <font>
      <b/>
      <sz val="16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Arial Black"/>
      <family val="2"/>
    </font>
    <font>
      <b/>
      <sz val="14"/>
      <color rgb="FFC00000"/>
      <name val="Arial Black"/>
      <family val="2"/>
    </font>
    <font>
      <sz val="14"/>
      <color theme="1"/>
      <name val="Calibri"/>
      <family val="2"/>
      <scheme val="minor"/>
    </font>
    <font>
      <b/>
      <sz val="14"/>
      <color rgb="FFFF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F8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164" fontId="3" fillId="3" borderId="2" xfId="0" applyNumberFormat="1" applyFont="1" applyFill="1" applyBorder="1" applyAlignment="1">
      <alignment horizontal="center" vertical="center"/>
    </xf>
    <xf numFmtId="16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3" fontId="3" fillId="0" borderId="4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165" fontId="14" fillId="3" borderId="1" xfId="0" applyNumberFormat="1" applyFont="1" applyFill="1" applyBorder="1"/>
    <xf numFmtId="3" fontId="15" fillId="3" borderId="1" xfId="0" applyNumberFormat="1" applyFont="1" applyFill="1" applyBorder="1"/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64" fontId="3" fillId="4" borderId="9" xfId="0" applyNumberFormat="1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170" fontId="2" fillId="4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2" fontId="3" fillId="4" borderId="4" xfId="0" applyNumberFormat="1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3" fontId="8" fillId="3" borderId="1" xfId="0" applyNumberFormat="1" applyFont="1" applyFill="1" applyBorder="1" applyAlignment="1" applyProtection="1">
      <alignment horizontal="center" vertical="center"/>
    </xf>
    <xf numFmtId="3" fontId="13" fillId="0" borderId="4" xfId="0" applyNumberFormat="1" applyFont="1" applyBorder="1"/>
    <xf numFmtId="3" fontId="13" fillId="0" borderId="1" xfId="0" applyNumberFormat="1" applyFont="1" applyBorder="1"/>
    <xf numFmtId="165" fontId="13" fillId="0" borderId="4" xfId="0" applyNumberFormat="1" applyFont="1" applyBorder="1"/>
    <xf numFmtId="0" fontId="16" fillId="0" borderId="0" xfId="0" applyFont="1"/>
    <xf numFmtId="165" fontId="13" fillId="0" borderId="1" xfId="0" applyNumberFormat="1" applyFont="1" applyBorder="1"/>
    <xf numFmtId="166" fontId="17" fillId="0" borderId="1" xfId="0" applyNumberFormat="1" applyFont="1" applyBorder="1" applyAlignment="1">
      <alignment horizontal="center"/>
    </xf>
    <xf numFmtId="3" fontId="2" fillId="4" borderId="2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3" fontId="8" fillId="3" borderId="2" xfId="0" applyNumberFormat="1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4" borderId="14" xfId="0" applyFill="1" applyBorder="1" applyAlignment="1" applyProtection="1">
      <alignment horizontal="left"/>
      <protection locked="0"/>
    </xf>
    <xf numFmtId="0" fontId="0" fillId="4" borderId="15" xfId="0" applyFill="1" applyBorder="1" applyAlignment="1" applyProtection="1">
      <alignment horizontal="left"/>
      <protection locked="0"/>
    </xf>
    <xf numFmtId="0" fontId="0" fillId="4" borderId="16" xfId="0" applyFill="1" applyBorder="1" applyAlignment="1" applyProtection="1">
      <alignment horizontal="left"/>
      <protection locked="0"/>
    </xf>
    <xf numFmtId="0" fontId="0" fillId="4" borderId="17" xfId="0" applyFill="1" applyBorder="1" applyAlignment="1" applyProtection="1">
      <alignment horizontal="left"/>
      <protection locked="0"/>
    </xf>
    <xf numFmtId="0" fontId="0" fillId="4" borderId="18" xfId="0" applyFill="1" applyBorder="1" applyAlignment="1" applyProtection="1">
      <alignment horizontal="left"/>
      <protection locked="0"/>
    </xf>
    <xf numFmtId="0" fontId="0" fillId="4" borderId="19" xfId="0" applyFill="1" applyBorder="1" applyAlignment="1" applyProtection="1">
      <alignment horizontal="left"/>
      <protection locked="0"/>
    </xf>
    <xf numFmtId="0" fontId="0" fillId="4" borderId="14" xfId="0" applyFill="1" applyBorder="1" applyAlignment="1" applyProtection="1">
      <alignment horizontal="left" vertical="top"/>
      <protection locked="0"/>
    </xf>
    <xf numFmtId="0" fontId="0" fillId="4" borderId="15" xfId="0" applyFill="1" applyBorder="1" applyAlignment="1" applyProtection="1">
      <alignment horizontal="left" vertical="top"/>
      <protection locked="0"/>
    </xf>
    <xf numFmtId="0" fontId="0" fillId="4" borderId="16" xfId="0" applyFill="1" applyBorder="1" applyAlignment="1" applyProtection="1">
      <alignment horizontal="left" vertical="top"/>
      <protection locked="0"/>
    </xf>
    <xf numFmtId="0" fontId="0" fillId="4" borderId="17" xfId="0" applyFill="1" applyBorder="1" applyAlignment="1" applyProtection="1">
      <alignment horizontal="left" vertical="top"/>
      <protection locked="0"/>
    </xf>
    <xf numFmtId="0" fontId="0" fillId="4" borderId="18" xfId="0" applyFill="1" applyBorder="1" applyAlignment="1" applyProtection="1">
      <alignment horizontal="left" vertical="top"/>
      <protection locked="0"/>
    </xf>
    <xf numFmtId="0" fontId="0" fillId="4" borderId="19" xfId="0" applyFill="1" applyBorder="1" applyAlignment="1" applyProtection="1">
      <alignment horizontal="left" vertical="top"/>
      <protection locked="0"/>
    </xf>
    <xf numFmtId="0" fontId="11" fillId="0" borderId="0" xfId="0" applyFont="1"/>
    <xf numFmtId="14" fontId="11" fillId="0" borderId="0" xfId="0" applyNumberFormat="1" applyFont="1"/>
    <xf numFmtId="2" fontId="1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F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sqref="A1:H1"/>
    </sheetView>
  </sheetViews>
  <sheetFormatPr baseColWidth="10" defaultColWidth="8.88671875" defaultRowHeight="14.4" x14ac:dyDescent="0.3"/>
  <cols>
    <col min="1" max="1" width="16.21875" bestFit="1" customWidth="1"/>
    <col min="2" max="2" width="14.21875" bestFit="1" customWidth="1"/>
    <col min="3" max="3" width="23.21875" bestFit="1" customWidth="1"/>
    <col min="4" max="4" width="12.6640625" customWidth="1"/>
    <col min="5" max="5" width="17" bestFit="1" customWidth="1"/>
    <col min="6" max="6" width="16.88671875" customWidth="1"/>
    <col min="7" max="7" width="14" customWidth="1"/>
    <col min="8" max="8" width="10.77734375" bestFit="1" customWidth="1"/>
  </cols>
  <sheetData>
    <row r="1" spans="1:8" ht="21" x14ac:dyDescent="0.5">
      <c r="A1" s="25" t="s">
        <v>23</v>
      </c>
      <c r="B1" s="25"/>
      <c r="C1" s="25"/>
      <c r="D1" s="25"/>
      <c r="E1" s="25"/>
      <c r="F1" s="25"/>
      <c r="G1" s="25"/>
      <c r="H1" s="25"/>
    </row>
    <row r="2" spans="1:8" ht="21" x14ac:dyDescent="0.5">
      <c r="A2" s="66" t="s">
        <v>29</v>
      </c>
      <c r="B2" s="67">
        <f ca="1">TODAY()</f>
        <v>45371</v>
      </c>
      <c r="C2" s="1"/>
      <c r="D2" s="1"/>
      <c r="E2" s="1"/>
      <c r="F2" s="1"/>
      <c r="G2" s="1"/>
    </row>
    <row r="3" spans="1:8" x14ac:dyDescent="0.3">
      <c r="C3" s="1"/>
      <c r="D3" s="1"/>
      <c r="E3" s="1"/>
      <c r="F3" s="1"/>
      <c r="G3" s="1"/>
    </row>
    <row r="4" spans="1:8" ht="19.2" thickBot="1" x14ac:dyDescent="0.5">
      <c r="A4" s="2" t="s">
        <v>21</v>
      </c>
      <c r="B4" s="32">
        <v>2000</v>
      </c>
      <c r="C4" s="2" t="s">
        <v>22</v>
      </c>
      <c r="D4" s="33">
        <v>12</v>
      </c>
      <c r="E4" s="9" t="s">
        <v>0</v>
      </c>
      <c r="F4" s="41">
        <f>B4*D4</f>
        <v>24000</v>
      </c>
    </row>
    <row r="5" spans="1:8" ht="18.600000000000001" customHeight="1" x14ac:dyDescent="0.3">
      <c r="A5" s="2" t="s">
        <v>27</v>
      </c>
      <c r="B5" s="60" t="s">
        <v>28</v>
      </c>
      <c r="C5" s="61"/>
      <c r="D5" s="61"/>
      <c r="E5" s="61"/>
      <c r="F5" s="62"/>
    </row>
    <row r="6" spans="1:8" ht="19.2" customHeight="1" thickBot="1" x14ac:dyDescent="0.35">
      <c r="A6" s="2"/>
      <c r="B6" s="63"/>
      <c r="C6" s="64"/>
      <c r="D6" s="64"/>
      <c r="E6" s="64"/>
      <c r="F6" s="65"/>
    </row>
    <row r="7" spans="1:8" ht="18" thickBot="1" x14ac:dyDescent="0.35">
      <c r="A7" s="2"/>
      <c r="C7" s="2"/>
      <c r="D7" s="35" t="s">
        <v>12</v>
      </c>
      <c r="E7" s="27" t="s">
        <v>15</v>
      </c>
      <c r="F7" s="28" t="s">
        <v>17</v>
      </c>
    </row>
    <row r="8" spans="1:8" ht="15.6" x14ac:dyDescent="0.3">
      <c r="B8" s="10" t="s">
        <v>19</v>
      </c>
      <c r="C8" s="11"/>
      <c r="D8" s="34">
        <v>0.15</v>
      </c>
      <c r="E8" s="34">
        <v>5.0999999999999997E-2</v>
      </c>
      <c r="F8" s="34">
        <v>0.2</v>
      </c>
    </row>
    <row r="9" spans="1:8" ht="15.6" x14ac:dyDescent="0.3">
      <c r="B9" s="10" t="s">
        <v>13</v>
      </c>
      <c r="C9" s="11"/>
      <c r="D9" s="13">
        <v>0</v>
      </c>
      <c r="E9" s="13">
        <v>0.25</v>
      </c>
      <c r="F9" s="13">
        <v>0</v>
      </c>
    </row>
    <row r="10" spans="1:8" ht="15.6" x14ac:dyDescent="0.3">
      <c r="B10" s="10" t="s">
        <v>14</v>
      </c>
      <c r="C10" s="11"/>
      <c r="D10" s="14">
        <f>D8*(1+D9)</f>
        <v>0.15</v>
      </c>
      <c r="E10" s="12">
        <f>E8*(1+E9)</f>
        <v>6.3750000000000001E-2</v>
      </c>
      <c r="F10" s="15">
        <f>F8*(1+F9)</f>
        <v>0.2</v>
      </c>
    </row>
    <row r="11" spans="1:8" ht="21" x14ac:dyDescent="0.4">
      <c r="A11" s="3"/>
      <c r="B11" s="16" t="s">
        <v>16</v>
      </c>
      <c r="C11" s="17"/>
      <c r="D11" s="29">
        <f>F$4*D10</f>
        <v>3600</v>
      </c>
      <c r="E11" s="29">
        <f>F$4*E10</f>
        <v>1530</v>
      </c>
      <c r="F11" s="29">
        <f>F$4*F10</f>
        <v>4800</v>
      </c>
    </row>
    <row r="12" spans="1:8" ht="15.6" x14ac:dyDescent="0.3">
      <c r="A12" s="3"/>
      <c r="B12" s="3"/>
    </row>
    <row r="13" spans="1:8" ht="21" x14ac:dyDescent="0.5">
      <c r="A13" s="2" t="s">
        <v>7</v>
      </c>
      <c r="B13" s="68">
        <v>4</v>
      </c>
      <c r="C13" s="26" t="s">
        <v>24</v>
      </c>
      <c r="D13" s="31">
        <f>D11*B13</f>
        <v>14400</v>
      </c>
    </row>
    <row r="14" spans="1:8" ht="15.6" x14ac:dyDescent="0.3">
      <c r="A14" s="3"/>
      <c r="B14" s="8" t="s">
        <v>25</v>
      </c>
      <c r="C14" s="7"/>
      <c r="D14" s="36">
        <v>6.8</v>
      </c>
    </row>
    <row r="15" spans="1:8" ht="15.6" x14ac:dyDescent="0.3">
      <c r="A15" s="3"/>
      <c r="B15" s="8" t="s">
        <v>8</v>
      </c>
      <c r="C15" s="7"/>
      <c r="D15" s="37">
        <v>3.7029999999999998</v>
      </c>
    </row>
    <row r="16" spans="1:8" ht="18.600000000000001" x14ac:dyDescent="0.45">
      <c r="A16" s="8" t="s">
        <v>11</v>
      </c>
      <c r="B16" s="8"/>
      <c r="C16" s="7"/>
      <c r="D16" s="30">
        <f>D14*D15</f>
        <v>25.180399999999999</v>
      </c>
    </row>
    <row r="17" spans="1:8" ht="15" thickBot="1" x14ac:dyDescent="0.35"/>
    <row r="18" spans="1:8" ht="42.6" thickBot="1" x14ac:dyDescent="0.35">
      <c r="A18" s="23" t="s">
        <v>18</v>
      </c>
      <c r="B18" s="24"/>
      <c r="C18" s="19" t="s">
        <v>1</v>
      </c>
      <c r="D18" s="20" t="s">
        <v>4</v>
      </c>
      <c r="E18" s="21" t="s">
        <v>20</v>
      </c>
      <c r="F18" s="20" t="s">
        <v>2</v>
      </c>
      <c r="G18" s="20" t="s">
        <v>3</v>
      </c>
      <c r="H18" s="22" t="s">
        <v>9</v>
      </c>
    </row>
    <row r="19" spans="1:8" ht="18" x14ac:dyDescent="0.35">
      <c r="A19" s="4" t="s">
        <v>5</v>
      </c>
      <c r="B19" s="5"/>
      <c r="C19" s="18">
        <f>+D11</f>
        <v>3600</v>
      </c>
      <c r="D19" s="38">
        <f>(D13*D16)/C19</f>
        <v>100.72160000000001</v>
      </c>
      <c r="E19" s="39">
        <v>0</v>
      </c>
      <c r="F19" s="42">
        <f>(C19*D19)+(C19*E19)</f>
        <v>362597.76</v>
      </c>
      <c r="G19" s="44">
        <f>F19/F$4</f>
        <v>15.10824</v>
      </c>
      <c r="H19" s="45"/>
    </row>
    <row r="20" spans="1:8" ht="21" x14ac:dyDescent="0.5">
      <c r="A20" s="4" t="s">
        <v>10</v>
      </c>
      <c r="B20" s="5"/>
      <c r="C20" s="6">
        <f>+E11</f>
        <v>1530</v>
      </c>
      <c r="D20" s="40">
        <v>470</v>
      </c>
      <c r="E20" s="40">
        <v>35</v>
      </c>
      <c r="F20" s="43">
        <f>(C20*D20)+(C20*E20)</f>
        <v>772650</v>
      </c>
      <c r="G20" s="46">
        <f>F20/F$4</f>
        <v>32.193750000000001</v>
      </c>
      <c r="H20" s="47">
        <f>G20/G$19</f>
        <v>2.1308736159870376</v>
      </c>
    </row>
    <row r="21" spans="1:8" ht="21" x14ac:dyDescent="0.5">
      <c r="A21" s="4" t="s">
        <v>6</v>
      </c>
      <c r="B21" s="5"/>
      <c r="C21" s="6">
        <f>+F11</f>
        <v>4800</v>
      </c>
      <c r="D21" s="40">
        <v>270</v>
      </c>
      <c r="E21" s="40">
        <v>35</v>
      </c>
      <c r="F21" s="43">
        <f t="shared" ref="F21" si="0">(C21*D21)+(C21*E21)</f>
        <v>1464000</v>
      </c>
      <c r="G21" s="46">
        <f>F21/F$4</f>
        <v>61</v>
      </c>
      <c r="H21" s="47">
        <f>G21/G$19</f>
        <v>4.03753183693137</v>
      </c>
    </row>
  </sheetData>
  <sheetProtection algorithmName="SHA-512" hashValue="1c8s5TRiL7zKan00bxSRhae3ld8tSrNZNprR+UJO+UXqjQNysDsgeFRuFN+ahPW/pw2zmXYEmfR+OfpLgurxEQ==" saltValue="DD4+EFNi5WlBX2q9N836eA==" spinCount="100000" sheet="1" objects="1" scenarios="1"/>
  <mergeCells count="13">
    <mergeCell ref="B9:C9"/>
    <mergeCell ref="B11:C11"/>
    <mergeCell ref="A18:B18"/>
    <mergeCell ref="B5:F6"/>
    <mergeCell ref="A20:B20"/>
    <mergeCell ref="A21:B21"/>
    <mergeCell ref="A19:B19"/>
    <mergeCell ref="A1:H1"/>
    <mergeCell ref="B10:C10"/>
    <mergeCell ref="B14:C14"/>
    <mergeCell ref="B15:C15"/>
    <mergeCell ref="A16:C16"/>
    <mergeCell ref="B8:C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661A5-FCCA-4CA9-B2D0-0F6DB734356B}">
  <dimension ref="A1:H21"/>
  <sheetViews>
    <sheetView workbookViewId="0">
      <selection activeCell="B13" sqref="B13"/>
    </sheetView>
  </sheetViews>
  <sheetFormatPr baseColWidth="10" defaultColWidth="8.88671875" defaultRowHeight="14.4" x14ac:dyDescent="0.3"/>
  <cols>
    <col min="1" max="1" width="16.21875" bestFit="1" customWidth="1"/>
    <col min="2" max="2" width="14.21875" bestFit="1" customWidth="1"/>
    <col min="3" max="3" width="23.21875" bestFit="1" customWidth="1"/>
    <col min="4" max="4" width="12.6640625" customWidth="1"/>
    <col min="5" max="5" width="17" bestFit="1" customWidth="1"/>
    <col min="6" max="6" width="16.6640625" customWidth="1"/>
    <col min="7" max="7" width="13.109375" customWidth="1"/>
    <col min="8" max="8" width="8.88671875" bestFit="1" customWidth="1"/>
  </cols>
  <sheetData>
    <row r="1" spans="1:8" ht="21" x14ac:dyDescent="0.5">
      <c r="A1" s="25" t="s">
        <v>26</v>
      </c>
      <c r="B1" s="25"/>
      <c r="C1" s="25"/>
      <c r="D1" s="25"/>
      <c r="E1" s="25"/>
      <c r="F1" s="25"/>
      <c r="G1" s="25"/>
      <c r="H1" s="25"/>
    </row>
    <row r="2" spans="1:8" ht="21" x14ac:dyDescent="0.5">
      <c r="A2" s="66" t="s">
        <v>29</v>
      </c>
      <c r="B2" s="67">
        <f ca="1">TODAY()</f>
        <v>45371</v>
      </c>
      <c r="C2" s="1"/>
      <c r="D2" s="1"/>
      <c r="E2" s="1"/>
      <c r="F2" s="1"/>
      <c r="G2" s="1"/>
    </row>
    <row r="3" spans="1:8" x14ac:dyDescent="0.3">
      <c r="C3" s="1"/>
      <c r="D3" s="1"/>
      <c r="E3" s="1"/>
      <c r="F3" s="1"/>
      <c r="G3" s="1"/>
    </row>
    <row r="4" spans="1:8" ht="19.2" thickBot="1" x14ac:dyDescent="0.5">
      <c r="A4" s="2" t="s">
        <v>21</v>
      </c>
      <c r="B4" s="48">
        <v>22000</v>
      </c>
      <c r="C4" s="2" t="s">
        <v>22</v>
      </c>
      <c r="D4" s="49">
        <v>6</v>
      </c>
      <c r="E4" s="9" t="s">
        <v>0</v>
      </c>
      <c r="F4" s="50">
        <f>B4*D4</f>
        <v>132000</v>
      </c>
    </row>
    <row r="5" spans="1:8" ht="18.600000000000001" customHeight="1" x14ac:dyDescent="0.3">
      <c r="A5" s="2" t="s">
        <v>27</v>
      </c>
      <c r="B5" s="54"/>
      <c r="C5" s="55"/>
      <c r="D5" s="55"/>
      <c r="E5" s="55"/>
      <c r="F5" s="56"/>
    </row>
    <row r="6" spans="1:8" ht="19.2" customHeight="1" thickBot="1" x14ac:dyDescent="0.35">
      <c r="A6" s="2"/>
      <c r="B6" s="57"/>
      <c r="C6" s="58"/>
      <c r="D6" s="58"/>
      <c r="E6" s="58"/>
      <c r="F6" s="59"/>
    </row>
    <row r="7" spans="1:8" ht="18" thickBot="1" x14ac:dyDescent="0.35">
      <c r="A7" s="2"/>
      <c r="C7" s="2"/>
      <c r="D7" s="51" t="s">
        <v>12</v>
      </c>
      <c r="E7" s="52" t="s">
        <v>15</v>
      </c>
      <c r="F7" s="53" t="s">
        <v>17</v>
      </c>
    </row>
    <row r="8" spans="1:8" ht="15.6" x14ac:dyDescent="0.3">
      <c r="B8" s="10" t="s">
        <v>19</v>
      </c>
      <c r="C8" s="11"/>
      <c r="D8" s="34">
        <v>0.15</v>
      </c>
      <c r="E8" s="34">
        <v>7.4999999999999997E-2</v>
      </c>
      <c r="F8" s="34">
        <v>0.2</v>
      </c>
    </row>
    <row r="9" spans="1:8" ht="15.6" x14ac:dyDescent="0.3">
      <c r="B9" s="10" t="s">
        <v>13</v>
      </c>
      <c r="C9" s="11"/>
      <c r="D9" s="13">
        <v>0</v>
      </c>
      <c r="E9" s="13">
        <v>0.25</v>
      </c>
      <c r="F9" s="13">
        <v>0</v>
      </c>
    </row>
    <row r="10" spans="1:8" ht="15.6" x14ac:dyDescent="0.3">
      <c r="B10" s="10" t="s">
        <v>14</v>
      </c>
      <c r="C10" s="11"/>
      <c r="D10" s="14">
        <f>D8*(1+D9)</f>
        <v>0.15</v>
      </c>
      <c r="E10" s="12">
        <f>E8*(1+E9)</f>
        <v>9.375E-2</v>
      </c>
      <c r="F10" s="15">
        <f>F8*(1+F9)</f>
        <v>0.2</v>
      </c>
    </row>
    <row r="11" spans="1:8" ht="21" x14ac:dyDescent="0.4">
      <c r="A11" s="3"/>
      <c r="B11" s="16" t="s">
        <v>16</v>
      </c>
      <c r="C11" s="17"/>
      <c r="D11" s="29">
        <f>F$4*D10</f>
        <v>19800</v>
      </c>
      <c r="E11" s="29">
        <f>F$4*E10</f>
        <v>12375</v>
      </c>
      <c r="F11" s="29">
        <f>F$4*F10</f>
        <v>26400</v>
      </c>
    </row>
    <row r="12" spans="1:8" ht="15.6" x14ac:dyDescent="0.3">
      <c r="A12" s="3"/>
      <c r="B12" s="3"/>
    </row>
    <row r="13" spans="1:8" ht="21" x14ac:dyDescent="0.5">
      <c r="A13" s="2" t="s">
        <v>7</v>
      </c>
      <c r="B13" s="68">
        <v>4</v>
      </c>
      <c r="C13" s="26" t="s">
        <v>24</v>
      </c>
      <c r="D13" s="31">
        <f>D11*B13</f>
        <v>79200</v>
      </c>
    </row>
    <row r="14" spans="1:8" ht="15.6" x14ac:dyDescent="0.3">
      <c r="A14" s="3"/>
      <c r="B14" s="8" t="s">
        <v>25</v>
      </c>
      <c r="C14" s="7"/>
      <c r="D14" s="36">
        <v>6.8</v>
      </c>
    </row>
    <row r="15" spans="1:8" ht="15.6" x14ac:dyDescent="0.3">
      <c r="A15" s="3"/>
      <c r="B15" s="8" t="s">
        <v>8</v>
      </c>
      <c r="C15" s="7"/>
      <c r="D15" s="37">
        <v>3.75</v>
      </c>
    </row>
    <row r="16" spans="1:8" ht="18.600000000000001" x14ac:dyDescent="0.45">
      <c r="A16" s="8" t="s">
        <v>11</v>
      </c>
      <c r="B16" s="8"/>
      <c r="C16" s="7"/>
      <c r="D16" s="30">
        <f>D14*D15</f>
        <v>25.5</v>
      </c>
    </row>
    <row r="17" spans="1:8" ht="15" thickBot="1" x14ac:dyDescent="0.35"/>
    <row r="18" spans="1:8" ht="42.6" thickBot="1" x14ac:dyDescent="0.35">
      <c r="A18" s="23" t="s">
        <v>18</v>
      </c>
      <c r="B18" s="24"/>
      <c r="C18" s="19" t="s">
        <v>1</v>
      </c>
      <c r="D18" s="20" t="s">
        <v>4</v>
      </c>
      <c r="E18" s="21" t="s">
        <v>20</v>
      </c>
      <c r="F18" s="20" t="s">
        <v>2</v>
      </c>
      <c r="G18" s="20" t="s">
        <v>3</v>
      </c>
      <c r="H18" s="22" t="s">
        <v>9</v>
      </c>
    </row>
    <row r="19" spans="1:8" ht="18" x14ac:dyDescent="0.35">
      <c r="A19" s="4" t="s">
        <v>5</v>
      </c>
      <c r="B19" s="5"/>
      <c r="C19" s="18">
        <f>+D11</f>
        <v>19800</v>
      </c>
      <c r="D19" s="38">
        <f>(D13*D16)/C19</f>
        <v>102</v>
      </c>
      <c r="E19" s="39">
        <v>0</v>
      </c>
      <c r="F19" s="42">
        <f>(C19*D19)+(C19*E19)</f>
        <v>2019600</v>
      </c>
      <c r="G19" s="44">
        <f>F19/F$4</f>
        <v>15.3</v>
      </c>
      <c r="H19" s="45"/>
    </row>
    <row r="20" spans="1:8" ht="21" x14ac:dyDescent="0.5">
      <c r="A20" s="4" t="s">
        <v>10</v>
      </c>
      <c r="B20" s="5"/>
      <c r="C20" s="6">
        <f>+E11</f>
        <v>12375</v>
      </c>
      <c r="D20" s="40">
        <v>470</v>
      </c>
      <c r="E20" s="40">
        <v>35</v>
      </c>
      <c r="F20" s="43">
        <f>(C20*D20)+(C20*E20)</f>
        <v>6249375</v>
      </c>
      <c r="G20" s="46">
        <f>F20/F$4</f>
        <v>47.34375</v>
      </c>
      <c r="H20" s="47">
        <f>G20/G$19</f>
        <v>3.0943627450980391</v>
      </c>
    </row>
    <row r="21" spans="1:8" ht="21" x14ac:dyDescent="0.5">
      <c r="A21" s="4" t="s">
        <v>6</v>
      </c>
      <c r="B21" s="5"/>
      <c r="C21" s="6">
        <f>+F11</f>
        <v>26400</v>
      </c>
      <c r="D21" s="40">
        <v>270</v>
      </c>
      <c r="E21" s="40">
        <v>35</v>
      </c>
      <c r="F21" s="43">
        <f t="shared" ref="F21" si="0">(C21*D21)+(C21*E21)</f>
        <v>8052000</v>
      </c>
      <c r="G21" s="46">
        <f>F21/F$4</f>
        <v>61</v>
      </c>
      <c r="H21" s="47">
        <f>G21/G$19</f>
        <v>3.986928104575163</v>
      </c>
    </row>
  </sheetData>
  <sheetProtection algorithmName="SHA-512" hashValue="ixceAdbRqMWN0rHKntRQYG/9UziZjQKxmlffNNDUfiqb6I/5BNEJC5sjQ+fqVDTBw6QDUpBDHbGW6LN4NvbK5w==" saltValue="ukv9uVoZnKZn0n0CtNJHwQ==" spinCount="100000" sheet="1" objects="1" scenarios="1"/>
  <mergeCells count="13">
    <mergeCell ref="B15:C15"/>
    <mergeCell ref="A16:C16"/>
    <mergeCell ref="A18:B18"/>
    <mergeCell ref="A19:B19"/>
    <mergeCell ref="A20:B20"/>
    <mergeCell ref="A21:B21"/>
    <mergeCell ref="A1:H1"/>
    <mergeCell ref="B8:C8"/>
    <mergeCell ref="B9:C9"/>
    <mergeCell ref="B10:C10"/>
    <mergeCell ref="B11:C11"/>
    <mergeCell ref="B14:C14"/>
    <mergeCell ref="B5:F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Pista</vt:lpstr>
      <vt:lpstr>Carretera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Juliguar</dc:creator>
  <cp:lastModifiedBy>Julio Guardia Romani</cp:lastModifiedBy>
  <cp:lastPrinted>2024-03-20T17:48:05Z</cp:lastPrinted>
  <dcterms:created xsi:type="dcterms:W3CDTF">2015-06-05T18:19:34Z</dcterms:created>
  <dcterms:modified xsi:type="dcterms:W3CDTF">2024-03-20T18:02:02Z</dcterms:modified>
</cp:coreProperties>
</file>